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Flow'!$A$1:$H$60</definedName>
    <definedName name="_xlnm.Print_Area" localSheetId="2">'Changes in equity'!$A$1:$I$49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<sst xmlns="http://schemas.openxmlformats.org/spreadsheetml/2006/main" count="176" uniqueCount="136">
  <si>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</si>
  <si>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</si>
  <si>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</si>
  <si>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</si>
  <si>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</si>
  <si>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</si>
  <si>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</si>
  <si>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</si>
  <si>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</si>
  <si>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</si>
  <si>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</si>
  <si>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</si>
  <si>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</si>
  <si>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</si>
  <si>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</si>
  <si>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</si>
  <si>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</si>
  <si>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</si>
  <si>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</si>
  <si>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</si>
  <si>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</si>
  <si>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</si>
  <si>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</si>
  <si>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</si>
  <si>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</si>
  <si>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</si>
  <si>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</si>
  <si>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</si>
  <si>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</si>
  <si>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</si>
  <si>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</si>
  <si>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</si>
  <si>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</si>
  <si>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</si>
  <si>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</si>
  <si>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</si>
  <si>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</si>
  <si>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</si>
  <si>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</si>
  <si>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</si>
  <si>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</si>
  <si>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</si>
  <si>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</si>
  <si>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</si>
  <si>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</si>
  <si>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</si>
  <si>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</si>
  <si>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</si>
  <si>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</si>
  <si>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</si>
  <si>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</si>
  <si>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</si>
  <si>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</si>
  <si>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</si>
  <si>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</si>
  <si>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</si>
  <si>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</si>
  <si>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</si>
  <si>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</si>
  <si>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</si>
  <si>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</si>
  <si>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</si>
  <si>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</si>
  <si>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</si>
  <si>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</si>
  <si>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</si>
  <si>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</si>
  <si>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</si>
  <si>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</si>
  <si>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</si>
  <si>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</si>
  <si>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</si>
  <si>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</si>
  <si>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</si>
  <si>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</si>
  <si>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</si>
  <si>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</si>
  <si>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</si>
  <si>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</si>
  <si>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</si>
  <si>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</si>
  <si>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</si>
  <si>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</si>
  <si>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</si>
  <si>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</si>
  <si>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</si>
  <si>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</si>
  <si>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</si>
  <si>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</si>
  <si>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</si>
  <si>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</si>
  <si>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</si>
  <si>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</si>
  <si>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</si>
  <si>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</si>
  <si>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</si>
  <si>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</si>
  <si>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</si>
  <si>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</si>
  <si>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</si>
  <si>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</si>
  <si>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</si>
  <si>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</si>
  <si>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Balance as of 1 February 2004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</si>
  <si>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</si>
  <si>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</si>
  <si>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</si>
  <si>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</si>
  <si>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</si>
  <si>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</si>
  <si>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 xml:space="preserve">Issue of shares </t>
  </si>
  <si>
    <t>N/A</t>
  </si>
  <si>
    <t>Net increase/(decrease) in cash and cash equivalents</t>
  </si>
  <si>
    <t>2005</t>
  </si>
  <si>
    <t>2004</t>
  </si>
  <si>
    <t>Net cash from operating activities</t>
  </si>
  <si>
    <t>Cash from operating activities</t>
  </si>
  <si>
    <t xml:space="preserve"> As previously reported</t>
  </si>
  <si>
    <t xml:space="preserve"> Restated balance</t>
  </si>
  <si>
    <t xml:space="preserve"> Prior year adjustment</t>
  </si>
  <si>
    <t xml:space="preserve">  Restated balance</t>
  </si>
  <si>
    <t>the Annual Financial Report for the year ended 31 January 2005)</t>
  </si>
  <si>
    <t>Balance as of 1 February 2005</t>
  </si>
  <si>
    <t>Financial Report for the year ended 31st January 2005)</t>
  </si>
  <si>
    <t>year ended 31st January 2005)</t>
  </si>
  <si>
    <t>Non-operating items</t>
  </si>
  <si>
    <t>Adjustments:-</t>
  </si>
  <si>
    <t>For the period ended 31 October 2005</t>
  </si>
  <si>
    <t>9 months cummulative todate</t>
  </si>
  <si>
    <t>Condensed Consolidated Balance Sheet as at 31 October 2005</t>
  </si>
  <si>
    <t>9 months ended 31 October 2005</t>
  </si>
  <si>
    <t>9 months ended 31 October 2004</t>
  </si>
  <si>
    <t>Balance as of 31 October 2004</t>
  </si>
  <si>
    <t>9 months ended 31 October</t>
  </si>
  <si>
    <t>Share of (loss)/profit of associate</t>
  </si>
  <si>
    <t>Balance as of 31 October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</si>
</sst>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43" fontId="1" fillId="0" borderId="4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3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127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2" t="s">
        <v>53</v>
      </c>
      <c r="E8" s="62"/>
      <c r="F8" s="62"/>
      <c r="H8" s="63" t="s">
        <v>128</v>
      </c>
      <c r="I8" s="63"/>
      <c r="J8" s="63"/>
    </row>
    <row r="9" spans="4:10" ht="15">
      <c r="D9" s="4">
        <v>38656</v>
      </c>
      <c r="E9" s="4"/>
      <c r="F9" s="4">
        <v>38291</v>
      </c>
      <c r="H9" s="4">
        <f>+D9</f>
        <v>38656</v>
      </c>
      <c r="I9" s="4"/>
      <c r="J9" s="4">
        <f>+F9</f>
        <v>38291</v>
      </c>
    </row>
    <row r="10" spans="4:10" ht="15">
      <c r="D10" s="4"/>
      <c r="E10" s="4"/>
      <c r="F10" s="54"/>
      <c r="H10" s="4"/>
      <c r="I10" s="4"/>
      <c r="J10" s="54"/>
    </row>
    <row r="11" spans="4:10" ht="15">
      <c r="D11" s="10" t="s">
        <v>5</v>
      </c>
      <c r="E11" s="4"/>
      <c r="F11" s="4" t="s">
        <v>5</v>
      </c>
      <c r="H11" s="4" t="s">
        <v>5</v>
      </c>
      <c r="I11" s="4"/>
      <c r="J11" s="4" t="s">
        <v>5</v>
      </c>
    </row>
    <row r="12" spans="4:10" ht="15">
      <c r="D12" s="10"/>
      <c r="E12" s="4"/>
      <c r="F12" s="4"/>
      <c r="H12" s="4"/>
      <c r="I12" s="4"/>
      <c r="J12" s="4"/>
    </row>
    <row r="13" spans="4:10" ht="15">
      <c r="D13" s="10"/>
      <c r="E13" s="4"/>
      <c r="F13" s="4"/>
      <c r="H13" s="4"/>
      <c r="I13" s="4"/>
      <c r="J13" s="4"/>
    </row>
    <row r="15" spans="1:10" ht="15.75" thickBot="1">
      <c r="A15" s="2" t="s">
        <v>19</v>
      </c>
      <c r="D15" s="9">
        <v>32830</v>
      </c>
      <c r="F15" s="12">
        <f>30081+2152</f>
        <v>32233</v>
      </c>
      <c r="H15" s="9">
        <v>100739</v>
      </c>
      <c r="J15" s="9">
        <v>99185</v>
      </c>
    </row>
    <row r="16" spans="6:10" ht="15" thickTop="1">
      <c r="F16" s="13"/>
      <c r="H16" s="5"/>
      <c r="J16" s="5"/>
    </row>
    <row r="17" spans="1:10" ht="15">
      <c r="A17" s="2" t="s">
        <v>104</v>
      </c>
      <c r="D17" s="5">
        <v>2919</v>
      </c>
      <c r="F17" s="13">
        <v>2622</v>
      </c>
      <c r="H17" s="5">
        <v>11889</v>
      </c>
      <c r="J17" s="13">
        <v>7640</v>
      </c>
    </row>
    <row r="18" spans="6:10" ht="14.25">
      <c r="F18" s="13"/>
      <c r="H18" s="5"/>
      <c r="J18" s="5"/>
    </row>
    <row r="19" spans="1:10" ht="14.25">
      <c r="A19" s="1" t="s">
        <v>28</v>
      </c>
      <c r="D19" s="5">
        <v>-4</v>
      </c>
      <c r="F19" s="13">
        <v>-17</v>
      </c>
      <c r="H19" s="5">
        <v>-373</v>
      </c>
      <c r="J19" s="5">
        <v>-114</v>
      </c>
    </row>
    <row r="20" spans="1:10" ht="14.25">
      <c r="A20" s="1" t="s">
        <v>29</v>
      </c>
      <c r="D20" s="5">
        <v>112</v>
      </c>
      <c r="F20" s="52">
        <v>90</v>
      </c>
      <c r="H20" s="5">
        <v>305</v>
      </c>
      <c r="J20" s="51">
        <v>224</v>
      </c>
    </row>
    <row r="21" spans="1:10" ht="14.25">
      <c r="A21" s="1" t="s">
        <v>134</v>
      </c>
      <c r="D21" s="5">
        <v>-317</v>
      </c>
      <c r="F21" s="13">
        <v>135</v>
      </c>
      <c r="H21" s="5">
        <v>222</v>
      </c>
      <c r="J21" s="5">
        <v>495</v>
      </c>
    </row>
    <row r="22" spans="4:10" ht="14.25">
      <c r="D22" s="6"/>
      <c r="F22" s="24"/>
      <c r="H22" s="6"/>
      <c r="J22" s="6"/>
    </row>
    <row r="23" spans="1:10" ht="15">
      <c r="A23" s="2" t="s">
        <v>30</v>
      </c>
      <c r="D23" s="13">
        <f>SUM(D17:D22)</f>
        <v>2710</v>
      </c>
      <c r="F23" s="13">
        <f>SUM(F17:F22)</f>
        <v>2830</v>
      </c>
      <c r="H23" s="13">
        <f>SUM(H17:H22)</f>
        <v>12043</v>
      </c>
      <c r="J23" s="13">
        <f>SUM(J17:J22)</f>
        <v>8245</v>
      </c>
    </row>
    <row r="24" spans="1:10" ht="14.25">
      <c r="A24" s="1" t="s">
        <v>31</v>
      </c>
      <c r="D24" s="5">
        <v>-272</v>
      </c>
      <c r="F24" s="13">
        <v>-719</v>
      </c>
      <c r="H24" s="5">
        <v>-2414</v>
      </c>
      <c r="J24" s="5">
        <v>-2329</v>
      </c>
    </row>
    <row r="25" spans="4:10" ht="14.25">
      <c r="D25" s="6"/>
      <c r="F25" s="24"/>
      <c r="H25" s="6"/>
      <c r="J25" s="6"/>
    </row>
    <row r="26" spans="1:10" ht="15">
      <c r="A26" s="2" t="s">
        <v>105</v>
      </c>
      <c r="D26" s="13">
        <f>SUM(D23:D25)</f>
        <v>2438</v>
      </c>
      <c r="F26" s="13">
        <f>SUM(F23:F25)</f>
        <v>2111</v>
      </c>
      <c r="H26" s="13">
        <f>SUM(H23:H25)</f>
        <v>9629</v>
      </c>
      <c r="J26" s="13">
        <f>SUM(J23:J25)</f>
        <v>5916</v>
      </c>
    </row>
    <row r="27" spans="1:10" ht="14.25">
      <c r="A27" s="1" t="s">
        <v>33</v>
      </c>
      <c r="B27" s="1" t="s">
        <v>34</v>
      </c>
      <c r="D27" s="5">
        <v>-229</v>
      </c>
      <c r="F27" s="13">
        <v>-40</v>
      </c>
      <c r="H27" s="5">
        <v>-603</v>
      </c>
      <c r="J27" s="5">
        <v>-261</v>
      </c>
    </row>
    <row r="28" spans="2:10" ht="14.25" hidden="1">
      <c r="B28" s="1" t="s">
        <v>35</v>
      </c>
      <c r="D28" s="5">
        <v>0</v>
      </c>
      <c r="F28" s="13">
        <v>0</v>
      </c>
      <c r="H28" s="5">
        <v>0</v>
      </c>
      <c r="J28" s="5">
        <v>0</v>
      </c>
    </row>
    <row r="29" spans="6:10" ht="14.25">
      <c r="F29" s="13"/>
      <c r="H29" s="5"/>
      <c r="J29" s="5"/>
    </row>
    <row r="30" spans="1:10" ht="15.75" thickBot="1">
      <c r="A30" s="2" t="s">
        <v>106</v>
      </c>
      <c r="D30" s="23">
        <f>SUM(D26:D29)</f>
        <v>2209</v>
      </c>
      <c r="F30" s="23">
        <f>SUM(F26:F29)</f>
        <v>2071</v>
      </c>
      <c r="H30" s="23">
        <f>SUM(H26:H29)</f>
        <v>9026</v>
      </c>
      <c r="J30" s="23">
        <f>SUM(J26:J29)</f>
        <v>5655</v>
      </c>
    </row>
    <row r="31" spans="6:10" ht="15" thickTop="1">
      <c r="F31" s="13"/>
      <c r="H31" s="5"/>
      <c r="J31" s="5"/>
    </row>
    <row r="32" spans="1:10" ht="15">
      <c r="A32" s="2" t="s">
        <v>97</v>
      </c>
      <c r="F32" s="19"/>
      <c r="H32" s="19"/>
      <c r="J32" s="5"/>
    </row>
    <row r="33" spans="6:10" ht="14.25">
      <c r="F33" s="19"/>
      <c r="H33" s="19"/>
      <c r="J33" s="5"/>
    </row>
    <row r="34" spans="1:10" ht="15">
      <c r="A34" s="17" t="s">
        <v>108</v>
      </c>
      <c r="B34" s="2" t="s">
        <v>24</v>
      </c>
      <c r="F34" s="19"/>
      <c r="H34" s="19"/>
      <c r="J34" s="5"/>
    </row>
    <row r="35" spans="2:10" ht="14.25">
      <c r="B35" s="1" t="s">
        <v>70</v>
      </c>
      <c r="D35" s="42">
        <v>1.72</v>
      </c>
      <c r="E35" s="30"/>
      <c r="F35" s="56">
        <v>1.61</v>
      </c>
      <c r="G35" s="30"/>
      <c r="H35" s="35">
        <v>7.02</v>
      </c>
      <c r="I35" s="30"/>
      <c r="J35" s="35">
        <v>4.4</v>
      </c>
    </row>
    <row r="36" spans="4:10" ht="14.25">
      <c r="D36" s="31"/>
      <c r="E36" s="32"/>
      <c r="F36" s="31"/>
      <c r="G36" s="32"/>
      <c r="H36" s="31"/>
      <c r="I36" s="32"/>
      <c r="J36" s="31"/>
    </row>
    <row r="37" spans="1:10" ht="14.25">
      <c r="A37" s="17"/>
      <c r="C37" s="18"/>
      <c r="D37" s="33"/>
      <c r="E37" s="32"/>
      <c r="F37" s="33"/>
      <c r="G37" s="32"/>
      <c r="H37" s="33"/>
      <c r="I37" s="32"/>
      <c r="J37" s="33"/>
    </row>
    <row r="38" spans="1:10" ht="15">
      <c r="A38" s="1" t="s">
        <v>1</v>
      </c>
      <c r="B38" s="2" t="s">
        <v>109</v>
      </c>
      <c r="D38" s="33"/>
      <c r="E38" s="32"/>
      <c r="F38" s="34"/>
      <c r="G38" s="32"/>
      <c r="H38" s="32"/>
      <c r="I38" s="32"/>
      <c r="J38" s="33"/>
    </row>
    <row r="39" spans="2:10" ht="14.25">
      <c r="B39" s="1" t="s">
        <v>71</v>
      </c>
      <c r="D39" s="42" t="s">
        <v>111</v>
      </c>
      <c r="E39" s="30"/>
      <c r="F39" s="56" t="s">
        <v>111</v>
      </c>
      <c r="G39" s="30"/>
      <c r="H39" s="35" t="s">
        <v>111</v>
      </c>
      <c r="I39" s="30"/>
      <c r="J39" s="35" t="s">
        <v>111</v>
      </c>
    </row>
    <row r="40" spans="6:10" ht="14.25"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2:10" ht="14.25">
      <c r="B44" s="17"/>
      <c r="C44" s="18"/>
      <c r="F44" s="14"/>
      <c r="J44" s="5"/>
    </row>
    <row r="45" spans="6:10" ht="14.25">
      <c r="F45" s="14"/>
      <c r="J45" s="5"/>
    </row>
    <row r="46" spans="1:10" ht="14.25">
      <c r="A46" s="58" t="s">
        <v>91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4.25">
      <c r="A47" s="18" t="s">
        <v>124</v>
      </c>
      <c r="B47" s="18"/>
      <c r="C47" s="18"/>
      <c r="D47" s="40"/>
      <c r="E47" s="18"/>
      <c r="F47" s="41"/>
      <c r="G47" s="18"/>
      <c r="H47" s="18"/>
      <c r="I47" s="18"/>
      <c r="J47" s="40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spans="6:10" ht="14.25">
      <c r="F470" s="14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39"/>
  <sheetViews>
    <sheetView workbookViewId="0" topLeftCell="A1">
      <selection activeCell="H34" sqref="H34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4" t="s">
        <v>26</v>
      </c>
      <c r="C1" s="60"/>
      <c r="D1" s="60"/>
      <c r="E1" s="60"/>
      <c r="F1" s="60"/>
      <c r="G1" s="60"/>
      <c r="H1" s="60"/>
    </row>
    <row r="2" spans="2:8" ht="33" customHeight="1">
      <c r="B2" s="61"/>
      <c r="C2" s="61"/>
      <c r="D2" s="61"/>
      <c r="E2" s="61"/>
      <c r="F2" s="61"/>
      <c r="G2" s="61"/>
      <c r="H2" s="61"/>
    </row>
    <row r="3" spans="2:8" ht="15" customHeight="1">
      <c r="B3" s="22" t="s">
        <v>129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38656</v>
      </c>
      <c r="H10" s="4">
        <v>38383</v>
      </c>
    </row>
    <row r="11" spans="6:8" ht="15">
      <c r="F11" s="4"/>
      <c r="H11" s="54"/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58</v>
      </c>
      <c r="F14" s="5"/>
      <c r="G14" s="5"/>
      <c r="H14" s="5"/>
    </row>
    <row r="15" spans="2:8" ht="14.25">
      <c r="B15" s="1" t="s">
        <v>17</v>
      </c>
      <c r="F15" s="5">
        <v>74952</v>
      </c>
      <c r="G15" s="5"/>
      <c r="H15" s="5">
        <v>70361</v>
      </c>
    </row>
    <row r="16" spans="2:8" ht="14.25">
      <c r="B16" s="1" t="s">
        <v>107</v>
      </c>
      <c r="F16" s="5">
        <v>10504</v>
      </c>
      <c r="G16" s="5"/>
      <c r="H16" s="5">
        <v>11752</v>
      </c>
    </row>
    <row r="17" spans="2:8" ht="14.25">
      <c r="B17" s="1" t="s">
        <v>9</v>
      </c>
      <c r="F17" s="5">
        <v>15982</v>
      </c>
      <c r="G17" s="5"/>
      <c r="H17" s="5">
        <v>16856</v>
      </c>
    </row>
    <row r="18" spans="2:8" ht="14.25">
      <c r="B18" s="1" t="s">
        <v>21</v>
      </c>
      <c r="F18" s="5">
        <v>2229</v>
      </c>
      <c r="G18" s="5"/>
      <c r="H18" s="5">
        <v>2336</v>
      </c>
    </row>
    <row r="19" spans="2:8" ht="14.25">
      <c r="B19" s="1" t="s">
        <v>102</v>
      </c>
      <c r="F19" s="5">
        <v>948</v>
      </c>
      <c r="G19" s="5"/>
      <c r="H19" s="5">
        <v>818</v>
      </c>
    </row>
    <row r="20" spans="2:8" ht="14.25">
      <c r="B20" s="1" t="s">
        <v>23</v>
      </c>
      <c r="F20" s="5">
        <v>2134</v>
      </c>
      <c r="G20" s="5"/>
      <c r="H20" s="5">
        <v>2134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20471</v>
      </c>
      <c r="G23" s="5"/>
      <c r="H23" s="5">
        <v>12491</v>
      </c>
    </row>
    <row r="24" spans="2:8" ht="14.25" hidden="1">
      <c r="B24" s="17" t="s">
        <v>22</v>
      </c>
      <c r="C24" s="1" t="s">
        <v>23</v>
      </c>
      <c r="F24" s="5">
        <v>0</v>
      </c>
      <c r="G24" s="5"/>
      <c r="H24" s="5">
        <v>0</v>
      </c>
    </row>
    <row r="25" spans="2:8" ht="14.25">
      <c r="B25" s="17" t="s">
        <v>22</v>
      </c>
      <c r="C25" s="1" t="s">
        <v>49</v>
      </c>
      <c r="F25" s="5">
        <f>26913+7831</f>
        <v>34744</v>
      </c>
      <c r="G25" s="5"/>
      <c r="H25" s="5">
        <v>28738</v>
      </c>
    </row>
    <row r="26" spans="2:8" ht="14.25">
      <c r="B26" s="17" t="s">
        <v>22</v>
      </c>
      <c r="C26" s="1" t="s">
        <v>20</v>
      </c>
      <c r="F26" s="5">
        <v>22</v>
      </c>
      <c r="G26" s="5"/>
      <c r="H26" s="5">
        <v>1</v>
      </c>
    </row>
    <row r="27" spans="2:8" ht="14.25">
      <c r="B27" s="17" t="s">
        <v>22</v>
      </c>
      <c r="C27" s="1" t="s">
        <v>82</v>
      </c>
      <c r="F27" s="5">
        <v>16398</v>
      </c>
      <c r="G27" s="5"/>
      <c r="H27" s="5">
        <f>26129</f>
        <v>26129</v>
      </c>
    </row>
    <row r="28" spans="2:8" ht="14.25">
      <c r="B28" s="1"/>
      <c r="F28" s="8">
        <f>SUM(F23:F27)</f>
        <v>71635</v>
      </c>
      <c r="G28" s="5"/>
      <c r="H28" s="8">
        <f>SUM(H23:H27)</f>
        <v>67359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50</v>
      </c>
      <c r="F31" s="5">
        <f>10044+6376</f>
        <v>16420</v>
      </c>
      <c r="G31" s="5"/>
      <c r="H31" s="5">
        <v>18018</v>
      </c>
    </row>
    <row r="32" spans="2:8" ht="14.25" hidden="1">
      <c r="B32" s="17" t="s">
        <v>22</v>
      </c>
      <c r="C32" s="1" t="s">
        <v>51</v>
      </c>
      <c r="F32" s="5">
        <v>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52</v>
      </c>
      <c r="F34" s="5">
        <v>482</v>
      </c>
      <c r="G34" s="5"/>
      <c r="H34" s="5">
        <v>395</v>
      </c>
    </row>
    <row r="35" spans="2:8" ht="14.25">
      <c r="B35" s="1"/>
      <c r="F35" s="8">
        <f>SUM(F31:F34)</f>
        <v>16902</v>
      </c>
      <c r="G35" s="5"/>
      <c r="H35" s="8">
        <f>SUM(H31:H34)</f>
        <v>18413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54733</v>
      </c>
      <c r="G37" s="5"/>
      <c r="H37" s="5">
        <f>+H28-H35</f>
        <v>48946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161482</v>
      </c>
      <c r="G39" s="5"/>
      <c r="H39" s="25">
        <f>+H15+H16+H17+H18+H37+H20+H19</f>
        <v>153203</v>
      </c>
    </row>
    <row r="40" spans="2:8" ht="14.25">
      <c r="B40" s="1"/>
      <c r="F40" s="5"/>
      <c r="G40" s="5"/>
      <c r="H40" s="5"/>
    </row>
    <row r="41" spans="2:8" ht="14.25">
      <c r="B41" s="1" t="s">
        <v>60</v>
      </c>
      <c r="F41" s="5">
        <f>-12873-813</f>
        <v>-13686</v>
      </c>
      <c r="G41" s="5"/>
      <c r="H41" s="5">
        <v>-13530</v>
      </c>
    </row>
    <row r="42" spans="2:8" ht="14.25">
      <c r="B42" s="1" t="s">
        <v>14</v>
      </c>
      <c r="F42" s="5">
        <v>-7559</v>
      </c>
      <c r="G42" s="5"/>
      <c r="H42" s="5">
        <v>-7306</v>
      </c>
    </row>
    <row r="43" spans="2:8" ht="14.25">
      <c r="B43" s="1"/>
      <c r="F43" s="5"/>
      <c r="G43" s="5"/>
      <c r="H43" s="5"/>
    </row>
    <row r="44" spans="2:8" ht="15.75" thickBot="1">
      <c r="B44" s="2" t="s">
        <v>61</v>
      </c>
      <c r="F44" s="7">
        <f>SUM(F39:F43)</f>
        <v>140237</v>
      </c>
      <c r="G44" s="5"/>
      <c r="H44" s="7">
        <f>SUM(H39:H43)</f>
        <v>132367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59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15033+791+60168</f>
        <v>75992</v>
      </c>
      <c r="G49" s="5"/>
      <c r="H49" s="5">
        <v>68122</v>
      </c>
    </row>
    <row r="50" spans="2:8" ht="14.25">
      <c r="B50" s="1"/>
      <c r="F50" s="6"/>
      <c r="G50" s="5"/>
      <c r="H50" s="6"/>
    </row>
    <row r="51" spans="2:9" ht="15.75" thickBot="1">
      <c r="B51" s="2" t="s">
        <v>62</v>
      </c>
      <c r="F51" s="36">
        <f>SUM(F48:F50)</f>
        <v>140237</v>
      </c>
      <c r="G51" s="5"/>
      <c r="H51" s="36">
        <f>SUM(H48:H50)</f>
        <v>132367</v>
      </c>
      <c r="I51" s="14"/>
    </row>
    <row r="52" spans="2:8" ht="15.75" thickTop="1">
      <c r="B52" s="2"/>
      <c r="F52" s="45"/>
      <c r="G52" s="5"/>
      <c r="H52" s="45"/>
    </row>
    <row r="53" spans="2:8" ht="14.25">
      <c r="B53" s="1"/>
      <c r="F53" s="5"/>
      <c r="G53" s="5"/>
      <c r="H53" s="5"/>
    </row>
    <row r="54" spans="2:8" ht="15" thickBot="1">
      <c r="B54" s="1" t="s">
        <v>93</v>
      </c>
      <c r="F54" s="57">
        <v>1.07</v>
      </c>
      <c r="H54" s="44">
        <v>1.01</v>
      </c>
    </row>
    <row r="55" ht="15" thickTop="1">
      <c r="B55" s="1"/>
    </row>
    <row r="56" ht="14.25">
      <c r="B56" s="1"/>
    </row>
    <row r="57" spans="2:3" ht="14.25">
      <c r="B57" s="1" t="s">
        <v>83</v>
      </c>
      <c r="C57" s="1" t="s">
        <v>84</v>
      </c>
    </row>
    <row r="58" spans="2:3" ht="14.25">
      <c r="B58" s="1"/>
      <c r="C58" s="1" t="s">
        <v>85</v>
      </c>
    </row>
    <row r="59" ht="14.25">
      <c r="B59" s="1"/>
    </row>
    <row r="60" spans="2:8" ht="14.25">
      <c r="B60" s="1"/>
      <c r="F60" s="5"/>
      <c r="G60" s="5"/>
      <c r="H60" s="5"/>
    </row>
    <row r="61" spans="2:8" ht="14.25">
      <c r="B61" s="58" t="s">
        <v>90</v>
      </c>
      <c r="C61" s="59"/>
      <c r="D61" s="59"/>
      <c r="E61" s="59"/>
      <c r="F61" s="59"/>
      <c r="G61" s="59"/>
      <c r="H61" s="59"/>
    </row>
    <row r="62" spans="2:8" ht="14.25">
      <c r="B62" s="37" t="s">
        <v>123</v>
      </c>
      <c r="C62" s="18"/>
      <c r="D62" s="18"/>
      <c r="E62" s="18"/>
      <c r="F62" s="40"/>
      <c r="G62" s="40"/>
      <c r="H62" s="40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</sheetData>
  <mergeCells count="3">
    <mergeCell ref="B1:H1"/>
    <mergeCell ref="B2:H2"/>
    <mergeCell ref="B61:H61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5" sqref="A5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6" ht="15" customHeight="1">
      <c r="A3" s="26" t="s">
        <v>44</v>
      </c>
      <c r="B3" s="19"/>
      <c r="C3" s="19"/>
      <c r="D3" s="19"/>
      <c r="E3" s="19"/>
      <c r="F3" s="19"/>
    </row>
    <row r="4" spans="1:6" ht="15" customHeight="1">
      <c r="A4" s="26" t="s">
        <v>127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80</v>
      </c>
      <c r="I7" s="10" t="s">
        <v>47</v>
      </c>
    </row>
    <row r="8" spans="1:9" ht="15">
      <c r="A8" s="28"/>
      <c r="C8" s="10" t="s">
        <v>46</v>
      </c>
      <c r="E8" s="28" t="s">
        <v>81</v>
      </c>
      <c r="G8" s="10" t="s">
        <v>78</v>
      </c>
      <c r="I8" s="10" t="s">
        <v>95</v>
      </c>
    </row>
    <row r="9" spans="1:9" ht="15">
      <c r="A9" s="28"/>
      <c r="C9" s="10" t="s">
        <v>45</v>
      </c>
      <c r="E9" s="10" t="s">
        <v>13</v>
      </c>
      <c r="G9" s="10" t="s">
        <v>79</v>
      </c>
      <c r="I9" s="10" t="s">
        <v>94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130</v>
      </c>
    </row>
    <row r="13" ht="15">
      <c r="A13" s="28"/>
    </row>
    <row r="14" spans="1:9" ht="14.25">
      <c r="A14" s="5" t="s">
        <v>122</v>
      </c>
      <c r="C14" s="25">
        <v>64245</v>
      </c>
      <c r="D14" s="25"/>
      <c r="E14" s="25">
        <v>15824</v>
      </c>
      <c r="F14" s="25"/>
      <c r="G14" s="25">
        <v>52298</v>
      </c>
      <c r="H14" s="25"/>
      <c r="I14" s="25">
        <f>C14+E14+G14</f>
        <v>132367</v>
      </c>
    </row>
    <row r="15" spans="1:9" ht="14.25" hidden="1">
      <c r="A15" s="29" t="s">
        <v>100</v>
      </c>
      <c r="C15" s="46"/>
      <c r="D15" s="47"/>
      <c r="E15" s="47"/>
      <c r="F15" s="47"/>
      <c r="G15" s="47"/>
      <c r="H15" s="47"/>
      <c r="I15" s="48">
        <f>SUM(C15:G15)</f>
        <v>0</v>
      </c>
    </row>
    <row r="16" spans="1:9" ht="14.25" hidden="1">
      <c r="A16" s="29" t="s">
        <v>101</v>
      </c>
      <c r="C16" s="49">
        <v>0</v>
      </c>
      <c r="D16" s="6"/>
      <c r="E16" s="6">
        <v>0</v>
      </c>
      <c r="F16" s="6"/>
      <c r="G16" s="6"/>
      <c r="H16" s="6"/>
      <c r="I16" s="50">
        <f>SUM(C16:G16)</f>
        <v>0</v>
      </c>
    </row>
    <row r="17" spans="3:9" ht="14.25">
      <c r="C17" s="25"/>
      <c r="D17" s="25"/>
      <c r="E17" s="25"/>
      <c r="F17" s="25"/>
      <c r="G17" s="25"/>
      <c r="H17" s="25"/>
      <c r="I17" s="25"/>
    </row>
    <row r="18" spans="1:9" ht="14.25" hidden="1">
      <c r="A18" s="29" t="s">
        <v>72</v>
      </c>
      <c r="G18" s="5">
        <v>0</v>
      </c>
      <c r="I18" s="5">
        <f>SUM(C18:G18)</f>
        <v>0</v>
      </c>
    </row>
    <row r="19" spans="1:9" ht="14.25">
      <c r="A19" s="29" t="s">
        <v>106</v>
      </c>
      <c r="G19" s="5">
        <f>'P&amp;L'!$H$30</f>
        <v>9026</v>
      </c>
      <c r="I19" s="5">
        <f>SUM(C19:G19)</f>
        <v>9026</v>
      </c>
    </row>
    <row r="20" spans="1:9" ht="14.25">
      <c r="A20" s="29" t="s">
        <v>96</v>
      </c>
      <c r="G20" s="5">
        <v>-1156</v>
      </c>
      <c r="I20" s="5">
        <f>SUM(C20:G20)</f>
        <v>-1156</v>
      </c>
    </row>
    <row r="22" spans="1:10" ht="15.75" thickBot="1">
      <c r="A22" s="26" t="s">
        <v>135</v>
      </c>
      <c r="C22" s="7">
        <f>C14+C19</f>
        <v>64245</v>
      </c>
      <c r="E22" s="7">
        <f>E14+E19</f>
        <v>15824</v>
      </c>
      <c r="G22" s="7">
        <f>G14+G19+G20</f>
        <v>60168</v>
      </c>
      <c r="I22" s="7">
        <f>I14+I19+I20</f>
        <v>140237</v>
      </c>
      <c r="J22" s="45"/>
    </row>
    <row r="23" ht="15" thickTop="1"/>
    <row r="25" ht="15">
      <c r="A25" s="26" t="s">
        <v>131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9" ht="14.25">
      <c r="A27" s="5" t="s">
        <v>103</v>
      </c>
      <c r="C27" s="25">
        <v>64245</v>
      </c>
      <c r="D27" s="25"/>
      <c r="E27" s="25">
        <v>15824</v>
      </c>
      <c r="F27" s="25"/>
      <c r="G27" s="25">
        <v>45427</v>
      </c>
      <c r="H27" s="25"/>
      <c r="I27" s="25">
        <f>SUM(C27:G27)</f>
        <v>125496</v>
      </c>
    </row>
    <row r="28" spans="1:9" ht="14.25" hidden="1">
      <c r="A28" s="29" t="s">
        <v>100</v>
      </c>
      <c r="C28" s="46">
        <v>0</v>
      </c>
      <c r="D28" s="47"/>
      <c r="E28" s="47">
        <v>0</v>
      </c>
      <c r="F28" s="47"/>
      <c r="G28" s="47">
        <v>0</v>
      </c>
      <c r="H28" s="47"/>
      <c r="I28" s="48">
        <f>SUM(C28:G28)</f>
        <v>0</v>
      </c>
    </row>
    <row r="29" spans="1:9" ht="14.25" hidden="1">
      <c r="A29" s="29" t="s">
        <v>101</v>
      </c>
      <c r="C29" s="49">
        <v>0</v>
      </c>
      <c r="D29" s="6"/>
      <c r="E29" s="6">
        <v>0</v>
      </c>
      <c r="F29" s="6"/>
      <c r="G29" s="6">
        <v>0</v>
      </c>
      <c r="H29" s="6"/>
      <c r="I29" s="50">
        <f>SUM(C29:G29)</f>
        <v>0</v>
      </c>
    </row>
    <row r="30" spans="1:9" ht="14.25" hidden="1">
      <c r="A30" s="29" t="s">
        <v>120</v>
      </c>
      <c r="C30" s="25">
        <f>SUM(C28:C29)</f>
        <v>0</v>
      </c>
      <c r="D30" s="25"/>
      <c r="E30" s="25">
        <f>SUM(E28:E29)</f>
        <v>0</v>
      </c>
      <c r="F30" s="25"/>
      <c r="G30" s="25">
        <f>SUM(G28:G29)</f>
        <v>0</v>
      </c>
      <c r="H30" s="25"/>
      <c r="I30" s="25">
        <f>SUM(I28:I29)</f>
        <v>0</v>
      </c>
    </row>
    <row r="31" spans="3:9" ht="14.25">
      <c r="C31" s="25"/>
      <c r="D31" s="25"/>
      <c r="E31" s="25"/>
      <c r="F31" s="25"/>
      <c r="G31" s="25"/>
      <c r="H31" s="25"/>
      <c r="I31" s="25"/>
    </row>
    <row r="32" spans="1:9" ht="14.25" hidden="1">
      <c r="A32" s="29" t="s">
        <v>110</v>
      </c>
      <c r="C32" s="25">
        <v>0</v>
      </c>
      <c r="D32" s="25"/>
      <c r="E32" s="25">
        <v>0</v>
      </c>
      <c r="F32" s="25"/>
      <c r="G32" s="25">
        <v>0</v>
      </c>
      <c r="H32" s="25"/>
      <c r="I32" s="25">
        <f>SUM(C32:G32)</f>
        <v>0</v>
      </c>
    </row>
    <row r="33" spans="3:9" ht="14.25" hidden="1">
      <c r="C33" s="25"/>
      <c r="D33" s="25"/>
      <c r="E33" s="25"/>
      <c r="F33" s="25"/>
      <c r="G33" s="25"/>
      <c r="H33" s="25"/>
      <c r="I33" s="25"/>
    </row>
    <row r="34" spans="1:9" ht="14.25">
      <c r="A34" s="29" t="s">
        <v>106</v>
      </c>
      <c r="C34" s="25"/>
      <c r="D34" s="25"/>
      <c r="E34" s="25"/>
      <c r="F34" s="25"/>
      <c r="G34" s="25">
        <v>5655</v>
      </c>
      <c r="H34" s="25"/>
      <c r="I34" s="25">
        <f>G34</f>
        <v>5655</v>
      </c>
    </row>
    <row r="35" spans="1:9" ht="14.25" hidden="1">
      <c r="A35" s="29" t="s">
        <v>117</v>
      </c>
      <c r="C35" s="46"/>
      <c r="D35" s="47"/>
      <c r="E35" s="47"/>
      <c r="F35" s="47"/>
      <c r="G35" s="47"/>
      <c r="H35" s="47"/>
      <c r="I35" s="48">
        <f>SUM(C35:G35)</f>
        <v>0</v>
      </c>
    </row>
    <row r="36" spans="1:9" ht="14.25" hidden="1">
      <c r="A36" s="29" t="s">
        <v>119</v>
      </c>
      <c r="C36" s="49"/>
      <c r="D36" s="6"/>
      <c r="E36" s="6"/>
      <c r="F36" s="6"/>
      <c r="G36" s="6"/>
      <c r="H36" s="6"/>
      <c r="I36" s="50">
        <f>SUM(C36:G36)</f>
        <v>0</v>
      </c>
    </row>
    <row r="37" spans="1:9" ht="14.25" hidden="1">
      <c r="A37" s="29" t="s">
        <v>118</v>
      </c>
      <c r="C37" s="25"/>
      <c r="D37" s="25"/>
      <c r="E37" s="25"/>
      <c r="F37" s="25"/>
      <c r="G37" s="25">
        <f>SUM(G35:G36)</f>
        <v>0</v>
      </c>
      <c r="H37" s="25"/>
      <c r="I37" s="25">
        <f>SUM(I35:I36)</f>
        <v>0</v>
      </c>
    </row>
    <row r="38" spans="3:9" ht="14.25">
      <c r="C38" s="25"/>
      <c r="D38" s="25"/>
      <c r="E38" s="25"/>
      <c r="F38" s="25"/>
      <c r="G38" s="25"/>
      <c r="H38" s="25"/>
      <c r="I38" s="25"/>
    </row>
    <row r="39" spans="1:9" ht="14.25">
      <c r="A39" s="29" t="s">
        <v>96</v>
      </c>
      <c r="C39" s="25"/>
      <c r="D39" s="25"/>
      <c r="E39" s="25"/>
      <c r="F39" s="25"/>
      <c r="G39" s="25">
        <v>-1105</v>
      </c>
      <c r="H39" s="25"/>
      <c r="I39" s="25">
        <f>SUM(C39:G39)</f>
        <v>-1105</v>
      </c>
    </row>
    <row r="41" spans="1:9" ht="15.75" thickBot="1">
      <c r="A41" s="26" t="s">
        <v>132</v>
      </c>
      <c r="C41" s="7">
        <f>SUM(C27:C40)</f>
        <v>64245</v>
      </c>
      <c r="E41" s="7">
        <f>SUM(E27:E40)</f>
        <v>15824</v>
      </c>
      <c r="G41" s="7">
        <f>SUM(G27:G40)</f>
        <v>49977</v>
      </c>
      <c r="I41" s="7">
        <f>SUM(I27:I40)</f>
        <v>130046</v>
      </c>
    </row>
    <row r="42" spans="1:9" ht="15.75" thickTop="1">
      <c r="A42" s="26"/>
      <c r="C42" s="25"/>
      <c r="E42" s="25"/>
      <c r="G42" s="25"/>
      <c r="I42" s="25"/>
    </row>
    <row r="43" spans="1:9" ht="15">
      <c r="A43" s="26"/>
      <c r="C43" s="25"/>
      <c r="E43" s="25"/>
      <c r="G43" s="25"/>
      <c r="I43" s="25"/>
    </row>
    <row r="44" spans="1:9" ht="15">
      <c r="A44" s="26"/>
      <c r="C44" s="25"/>
      <c r="E44" s="25"/>
      <c r="G44" s="25"/>
      <c r="I44" s="25"/>
    </row>
    <row r="45" spans="1:9" ht="15">
      <c r="A45" s="26"/>
      <c r="C45" s="25"/>
      <c r="E45" s="25"/>
      <c r="G45" s="25"/>
      <c r="I45" s="25"/>
    </row>
    <row r="46" spans="1:9" ht="15">
      <c r="A46" s="26"/>
      <c r="C46" s="25"/>
      <c r="E46" s="25"/>
      <c r="G46" s="25"/>
      <c r="I46" s="25"/>
    </row>
    <row r="48" ht="14.25">
      <c r="A48" s="38" t="s">
        <v>48</v>
      </c>
    </row>
    <row r="49" ht="14.25">
      <c r="A49" s="39" t="s">
        <v>121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57"/>
  <sheetViews>
    <sheetView workbookViewId="0" topLeftCell="B1">
      <selection activeCell="B6" sqref="B6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4" t="s">
        <v>26</v>
      </c>
      <c r="C1" s="64"/>
      <c r="D1" s="64"/>
      <c r="E1" s="64"/>
      <c r="F1" s="64"/>
      <c r="G1" s="64"/>
      <c r="H1" s="64"/>
    </row>
    <row r="2" spans="2:8" ht="33" customHeight="1">
      <c r="B2" s="61"/>
      <c r="C2" s="61"/>
      <c r="D2" s="61"/>
      <c r="E2" s="61"/>
      <c r="F2" s="61"/>
      <c r="G2" s="61"/>
      <c r="H2" s="61"/>
    </row>
    <row r="3" spans="2:6" ht="15" customHeight="1">
      <c r="B3" s="22" t="s">
        <v>43</v>
      </c>
      <c r="C3" s="21"/>
      <c r="D3" s="21"/>
      <c r="E3" s="21"/>
      <c r="F3" s="21"/>
    </row>
    <row r="4" spans="2:6" ht="15" customHeight="1">
      <c r="B4" s="22" t="s">
        <v>127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63" t="s">
        <v>133</v>
      </c>
      <c r="F7" s="60"/>
      <c r="G7" s="60"/>
      <c r="H7" s="60"/>
    </row>
    <row r="8" spans="5:8" ht="15">
      <c r="E8" s="53" t="s">
        <v>113</v>
      </c>
      <c r="G8" s="43" t="s">
        <v>92</v>
      </c>
      <c r="H8" s="55" t="s">
        <v>114</v>
      </c>
    </row>
    <row r="9" spans="5:8" ht="15">
      <c r="E9" s="3" t="s">
        <v>5</v>
      </c>
      <c r="G9" s="10" t="s">
        <v>5</v>
      </c>
      <c r="H9" s="10" t="s">
        <v>5</v>
      </c>
    </row>
    <row r="11" spans="2:6" ht="15">
      <c r="B11" s="22" t="s">
        <v>73</v>
      </c>
      <c r="E11" s="5"/>
      <c r="F11" s="5"/>
    </row>
    <row r="12" spans="2:8" ht="14.25">
      <c r="B12" s="11" t="s">
        <v>30</v>
      </c>
      <c r="E12" s="5">
        <f>'P&amp;L'!$H$23</f>
        <v>12043</v>
      </c>
      <c r="F12" s="5"/>
      <c r="G12" s="5">
        <v>11542</v>
      </c>
      <c r="H12" s="5">
        <f>'P&amp;L'!$J$23</f>
        <v>8245</v>
      </c>
    </row>
    <row r="13" spans="2:6" ht="14.25">
      <c r="B13" s="16"/>
      <c r="E13" s="5"/>
      <c r="F13" s="5"/>
    </row>
    <row r="14" spans="2:6" ht="14.25">
      <c r="B14" s="11" t="s">
        <v>126</v>
      </c>
      <c r="E14" s="5"/>
      <c r="F14" s="5"/>
    </row>
    <row r="15" spans="2:9" ht="14.25">
      <c r="B15" s="11" t="s">
        <v>36</v>
      </c>
      <c r="E15" s="25">
        <f>E17-E12-E16</f>
        <v>5204</v>
      </c>
      <c r="F15" s="5"/>
      <c r="G15" s="6">
        <f>G17-G12</f>
        <v>4460</v>
      </c>
      <c r="H15" s="25">
        <f>H17-H12-H16</f>
        <v>4835</v>
      </c>
      <c r="I15" s="14"/>
    </row>
    <row r="16" spans="2:9" ht="14.25">
      <c r="B16" s="11" t="s">
        <v>125</v>
      </c>
      <c r="E16" s="6">
        <f>-1238-223+373-305-1111-9-27</f>
        <v>-2540</v>
      </c>
      <c r="F16" s="5"/>
      <c r="G16" s="25"/>
      <c r="H16" s="6">
        <f>-3-495+114-224-586-6</f>
        <v>-1200</v>
      </c>
      <c r="I16" s="14"/>
    </row>
    <row r="17" spans="2:10" ht="14.25">
      <c r="B17" s="11" t="s">
        <v>37</v>
      </c>
      <c r="E17" s="5">
        <v>14707</v>
      </c>
      <c r="F17" s="5"/>
      <c r="G17" s="5">
        <v>16002</v>
      </c>
      <c r="H17" s="5">
        <v>11880</v>
      </c>
      <c r="I17" s="14"/>
      <c r="J17" s="14"/>
    </row>
    <row r="18" spans="2:6" ht="14.25">
      <c r="B18" s="16"/>
      <c r="E18" s="5"/>
      <c r="F18" s="5"/>
    </row>
    <row r="19" spans="2:9" ht="14.25">
      <c r="B19" s="11" t="s">
        <v>38</v>
      </c>
      <c r="C19" s="17"/>
      <c r="E19" s="5"/>
      <c r="F19" s="5"/>
      <c r="I19" s="14"/>
    </row>
    <row r="20" spans="3:8" ht="14.25">
      <c r="C20" s="1" t="s">
        <v>39</v>
      </c>
      <c r="E20" s="5">
        <f>-7980-7079</f>
        <v>-15059</v>
      </c>
      <c r="F20" s="5"/>
      <c r="G20" s="5">
        <v>7817</v>
      </c>
      <c r="H20" s="5">
        <v>-5358</v>
      </c>
    </row>
    <row r="21" spans="3:8" ht="14.25">
      <c r="C21" s="1" t="s">
        <v>40</v>
      </c>
      <c r="E21" s="6">
        <v>-1597</v>
      </c>
      <c r="F21" s="5"/>
      <c r="G21" s="6">
        <v>-923</v>
      </c>
      <c r="H21" s="6">
        <v>2565</v>
      </c>
    </row>
    <row r="22" spans="2:8" ht="14.25">
      <c r="B22" s="11" t="s">
        <v>116</v>
      </c>
      <c r="E22" s="5">
        <f>SUM(E17:E21)</f>
        <v>-1949</v>
      </c>
      <c r="F22" s="5"/>
      <c r="G22" s="5">
        <f>SUM(G17:G21)</f>
        <v>22896</v>
      </c>
      <c r="H22" s="5">
        <f>SUM(H17:H21)</f>
        <v>9087</v>
      </c>
    </row>
    <row r="23" spans="5:6" ht="14.25">
      <c r="E23" s="5"/>
      <c r="F23" s="5"/>
    </row>
    <row r="24" spans="3:8" ht="14.25">
      <c r="C24" s="1" t="s">
        <v>54</v>
      </c>
      <c r="E24" s="5">
        <v>-2239</v>
      </c>
      <c r="F24" s="5"/>
      <c r="G24" s="5">
        <v>-1740</v>
      </c>
      <c r="H24" s="5">
        <v>-505</v>
      </c>
    </row>
    <row r="25" spans="3:8" ht="14.25">
      <c r="C25" s="1" t="s">
        <v>87</v>
      </c>
      <c r="E25" s="5">
        <v>-124</v>
      </c>
      <c r="F25" s="5"/>
      <c r="G25" s="5">
        <v>-35</v>
      </c>
      <c r="H25" s="5">
        <v>-46</v>
      </c>
    </row>
    <row r="26" spans="3:8" ht="14.25">
      <c r="C26" s="1" t="s">
        <v>74</v>
      </c>
      <c r="E26" s="5">
        <v>137</v>
      </c>
      <c r="F26" s="5"/>
      <c r="G26" s="5">
        <v>0</v>
      </c>
      <c r="H26" s="5">
        <v>1633</v>
      </c>
    </row>
    <row r="27" spans="3:8" ht="14.25">
      <c r="C27" s="1" t="s">
        <v>55</v>
      </c>
      <c r="E27" s="5">
        <v>305</v>
      </c>
      <c r="F27" s="5"/>
      <c r="G27" s="5">
        <v>626</v>
      </c>
      <c r="H27" s="5">
        <v>224</v>
      </c>
    </row>
    <row r="28" spans="3:8" ht="14.25">
      <c r="C28" s="1" t="s">
        <v>75</v>
      </c>
      <c r="E28" s="5">
        <v>2293</v>
      </c>
      <c r="F28" s="5"/>
      <c r="G28" s="5">
        <v>490</v>
      </c>
      <c r="H28" s="5">
        <v>1111</v>
      </c>
    </row>
    <row r="29" spans="3:8" ht="14.25">
      <c r="C29" s="1" t="s">
        <v>57</v>
      </c>
      <c r="E29" s="5">
        <v>-373</v>
      </c>
      <c r="F29" s="5"/>
      <c r="G29" s="5">
        <v>-48</v>
      </c>
      <c r="H29" s="5">
        <v>-114</v>
      </c>
    </row>
    <row r="30" spans="3:8" ht="14.25">
      <c r="C30" s="1" t="s">
        <v>56</v>
      </c>
      <c r="E30" s="5">
        <v>9</v>
      </c>
      <c r="F30" s="5"/>
      <c r="H30" s="5">
        <v>9</v>
      </c>
    </row>
    <row r="31" spans="3:8" ht="14.25">
      <c r="C31" s="17"/>
      <c r="E31" s="6"/>
      <c r="F31" s="5"/>
      <c r="G31" s="6"/>
      <c r="H31" s="6"/>
    </row>
    <row r="32" spans="2:8" ht="14.25">
      <c r="B32" s="11" t="s">
        <v>115</v>
      </c>
      <c r="C32" s="17"/>
      <c r="E32" s="25">
        <f>SUM(E22:E31)</f>
        <v>-1941</v>
      </c>
      <c r="F32" s="5"/>
      <c r="G32" s="5">
        <f>SUM(G22:G31)</f>
        <v>22189</v>
      </c>
      <c r="H32" s="5">
        <f>SUM(H22:H31)</f>
        <v>11399</v>
      </c>
    </row>
    <row r="33" spans="3:6" ht="14.25">
      <c r="C33" s="17"/>
      <c r="E33" s="5"/>
      <c r="F33" s="5"/>
    </row>
    <row r="34" spans="2:6" ht="15">
      <c r="B34" s="22" t="s">
        <v>86</v>
      </c>
      <c r="C34" s="17"/>
      <c r="E34" s="5"/>
      <c r="F34" s="5"/>
    </row>
    <row r="35" spans="3:6" ht="14.25" hidden="1">
      <c r="C35" s="1" t="s">
        <v>63</v>
      </c>
      <c r="E35" s="5">
        <v>-2233</v>
      </c>
      <c r="F35" s="5"/>
    </row>
    <row r="36" spans="3:6" ht="14.25" hidden="1">
      <c r="C36" s="1" t="s">
        <v>64</v>
      </c>
      <c r="E36" s="5">
        <v>-83</v>
      </c>
      <c r="F36" s="5"/>
    </row>
    <row r="37" spans="3:6" ht="14.25" hidden="1">
      <c r="C37" s="1" t="s">
        <v>65</v>
      </c>
      <c r="E37" s="5">
        <v>1740</v>
      </c>
      <c r="F37" s="5"/>
    </row>
    <row r="38" spans="3:6" ht="14.25" hidden="1">
      <c r="C38" s="1" t="s">
        <v>66</v>
      </c>
      <c r="E38" s="5">
        <v>42</v>
      </c>
      <c r="F38" s="5"/>
    </row>
    <row r="39" spans="3:6" ht="14.25" hidden="1">
      <c r="C39" s="17"/>
      <c r="E39" s="25"/>
      <c r="F39" s="5"/>
    </row>
    <row r="40" spans="2:8" ht="14.25">
      <c r="B40" s="11" t="s">
        <v>76</v>
      </c>
      <c r="E40" s="25">
        <v>-6283</v>
      </c>
      <c r="F40" s="25"/>
      <c r="G40" s="25">
        <v>-15652</v>
      </c>
      <c r="H40" s="5">
        <v>-3729</v>
      </c>
    </row>
    <row r="41" spans="5:7" ht="14.25">
      <c r="E41" s="25"/>
      <c r="F41" s="25"/>
      <c r="G41" s="25"/>
    </row>
    <row r="42" spans="2:7" ht="15">
      <c r="B42" s="22" t="s">
        <v>98</v>
      </c>
      <c r="E42" s="25"/>
      <c r="F42" s="25"/>
      <c r="G42" s="25"/>
    </row>
    <row r="43" spans="3:7" ht="14.25" hidden="1">
      <c r="C43" s="1" t="s">
        <v>67</v>
      </c>
      <c r="E43" s="25"/>
      <c r="F43" s="25"/>
      <c r="G43" s="25"/>
    </row>
    <row r="44" spans="3:7" ht="14.25" hidden="1">
      <c r="C44" s="1" t="s">
        <v>68</v>
      </c>
      <c r="E44" s="25"/>
      <c r="F44" s="25"/>
      <c r="G44" s="25"/>
    </row>
    <row r="45" spans="3:8" ht="14.25" hidden="1">
      <c r="C45" s="1" t="s">
        <v>69</v>
      </c>
      <c r="E45" s="25">
        <v>0</v>
      </c>
      <c r="F45" s="25"/>
      <c r="G45" s="25">
        <v>-918</v>
      </c>
      <c r="H45" s="5">
        <v>0</v>
      </c>
    </row>
    <row r="46" spans="3:8" ht="14.25" hidden="1">
      <c r="C46" s="1" t="s">
        <v>77</v>
      </c>
      <c r="E46" s="25">
        <v>0</v>
      </c>
      <c r="F46" s="25"/>
      <c r="G46" s="25">
        <v>-1218</v>
      </c>
      <c r="H46" s="5">
        <v>0</v>
      </c>
    </row>
    <row r="47" spans="3:8" ht="14.25" hidden="1">
      <c r="C47" s="1" t="s">
        <v>88</v>
      </c>
      <c r="E47" s="25">
        <v>0</v>
      </c>
      <c r="F47" s="25"/>
      <c r="G47" s="25">
        <v>-2492</v>
      </c>
      <c r="H47" s="5">
        <v>0</v>
      </c>
    </row>
    <row r="48" spans="5:8" ht="14.25" hidden="1">
      <c r="E48" s="6"/>
      <c r="F48" s="25"/>
      <c r="G48" s="6"/>
      <c r="H48" s="6"/>
    </row>
    <row r="49" spans="2:8" ht="14.25">
      <c r="B49" s="11" t="s">
        <v>99</v>
      </c>
      <c r="E49" s="25">
        <v>-1506</v>
      </c>
      <c r="F49" s="25"/>
      <c r="G49" s="25">
        <f>SUM(G45:G48)</f>
        <v>-4628</v>
      </c>
      <c r="H49" s="5">
        <v>-1712</v>
      </c>
    </row>
    <row r="50" spans="3:8" ht="14.25">
      <c r="C50" s="17"/>
      <c r="E50" s="6"/>
      <c r="F50" s="25"/>
      <c r="G50" s="6"/>
      <c r="H50" s="6"/>
    </row>
    <row r="51" spans="2:8" ht="15">
      <c r="B51" s="22" t="s">
        <v>112</v>
      </c>
      <c r="C51" s="17"/>
      <c r="E51" s="25">
        <f>E32+E40+E49</f>
        <v>-9730</v>
      </c>
      <c r="F51" s="25"/>
      <c r="G51" s="25">
        <f>G32+G40+G49</f>
        <v>1909</v>
      </c>
      <c r="H51" s="25">
        <f>H32+H40+H49</f>
        <v>5958</v>
      </c>
    </row>
    <row r="52" spans="3:7" ht="14.25">
      <c r="C52" s="17"/>
      <c r="E52" s="25"/>
      <c r="F52" s="25"/>
      <c r="G52" s="25"/>
    </row>
    <row r="53" spans="2:8" ht="15">
      <c r="B53" s="22" t="s">
        <v>41</v>
      </c>
      <c r="C53" s="17"/>
      <c r="E53" s="25">
        <v>26128</v>
      </c>
      <c r="F53" s="25"/>
      <c r="G53" s="25">
        <v>21281</v>
      </c>
      <c r="H53" s="5">
        <v>19448</v>
      </c>
    </row>
    <row r="54" spans="3:7" ht="14.25">
      <c r="C54" s="17"/>
      <c r="E54" s="25"/>
      <c r="F54" s="25"/>
      <c r="G54" s="25"/>
    </row>
    <row r="55" spans="2:8" ht="15.75" thickBot="1">
      <c r="B55" s="22" t="s">
        <v>42</v>
      </c>
      <c r="E55" s="7">
        <f>SUM(E51:E54)</f>
        <v>16398</v>
      </c>
      <c r="F55" s="25"/>
      <c r="G55" s="7">
        <f>SUM(G51:G54)</f>
        <v>23190</v>
      </c>
      <c r="H55" s="7">
        <f>SUM(H51:H54)</f>
        <v>25406</v>
      </c>
    </row>
    <row r="56" spans="5:7" ht="15" thickTop="1">
      <c r="E56" s="25"/>
      <c r="F56" s="25"/>
      <c r="G56" s="25"/>
    </row>
    <row r="57" spans="5:7" ht="14.25">
      <c r="E57" s="25"/>
      <c r="F57" s="25"/>
      <c r="G57" s="25"/>
    </row>
    <row r="58" spans="2:7" ht="14.25">
      <c r="B58" s="16"/>
      <c r="E58" s="25"/>
      <c r="F58" s="25"/>
      <c r="G58" s="25"/>
    </row>
    <row r="59" spans="2:7" ht="14.25">
      <c r="B59" s="38" t="s">
        <v>89</v>
      </c>
      <c r="C59" s="38"/>
      <c r="D59" s="38"/>
      <c r="E59" s="38"/>
      <c r="F59" s="38"/>
      <c r="G59" s="25"/>
    </row>
    <row r="60" spans="2:7" ht="14.25">
      <c r="B60" s="39" t="s">
        <v>121</v>
      </c>
      <c r="C60" s="39"/>
      <c r="D60" s="39"/>
      <c r="E60" s="39"/>
      <c r="F60" s="39"/>
      <c r="G60" s="25"/>
    </row>
    <row r="61" spans="5:7" ht="14.25">
      <c r="E61" s="25"/>
      <c r="F61" s="25"/>
      <c r="G61" s="25"/>
    </row>
    <row r="62" spans="2:6" ht="14.25">
      <c r="B62" s="16"/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3:6" ht="14.25">
      <c r="C68" s="17"/>
      <c r="E68" s="5"/>
      <c r="F68" s="5"/>
    </row>
    <row r="69" spans="5:6" ht="14.25"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2:6" ht="14.25">
      <c r="B74" s="16"/>
      <c r="E74" s="5"/>
      <c r="F74" s="5"/>
    </row>
    <row r="75" spans="5:6" ht="14.25">
      <c r="E75" s="5"/>
      <c r="F75" s="5"/>
    </row>
    <row r="76" spans="5:6" ht="14.25">
      <c r="E76" s="25"/>
      <c r="F76" s="25"/>
    </row>
    <row r="77" spans="5:6" ht="14.25">
      <c r="E77" s="5"/>
      <c r="F77" s="5"/>
    </row>
    <row r="78" spans="2:6" ht="14.25">
      <c r="B78" s="16"/>
      <c r="E78" s="1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  <row r="1457" spans="5:6" ht="14.25">
      <c r="E1457" s="5"/>
      <c r="F1457" s="5"/>
    </row>
  </sheetData>
  <mergeCells count="3">
    <mergeCell ref="B2:H2"/>
    <mergeCell ref="B1:H1"/>
    <mergeCell ref="E7:H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FernLin</cp:lastModifiedBy>
  <cp:lastPrinted>2005-11-25T07:15:45Z</cp:lastPrinted>
  <dcterms:created xsi:type="dcterms:W3CDTF">1999-03-13T03:06:08Z</dcterms:created>
  <dcterms:modified xsi:type="dcterms:W3CDTF">2005-11-28T09:15:11Z</dcterms:modified>
  <cp:category/>
  <cp:version/>
  <cp:contentType/>
  <cp:contentStatus/>
</cp:coreProperties>
</file>